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 B. Davis\Documents\Skyview H&amp;S\"/>
    </mc:Choice>
  </mc:AlternateContent>
  <bookViews>
    <workbookView xWindow="945" yWindow="0" windowWidth="28800" windowHeight="12795" activeTab="1"/>
  </bookViews>
  <sheets>
    <sheet name="Sheet1" sheetId="1" r:id="rId1"/>
    <sheet name="Sheet2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2" l="1"/>
  <c r="F60" i="2"/>
  <c r="D60" i="2"/>
  <c r="E60" i="2" s="1"/>
  <c r="F59" i="2"/>
  <c r="D59" i="2"/>
  <c r="E59" i="2" s="1"/>
  <c r="F58" i="2"/>
  <c r="D58" i="2"/>
  <c r="E58" i="2" s="1"/>
  <c r="F57" i="2"/>
  <c r="D57" i="2"/>
  <c r="E57" i="2" s="1"/>
  <c r="F56" i="2"/>
  <c r="D56" i="2"/>
  <c r="E56" i="2" s="1"/>
  <c r="F55" i="2"/>
  <c r="D55" i="2"/>
  <c r="E55" i="2" s="1"/>
  <c r="F54" i="2"/>
  <c r="D54" i="2"/>
  <c r="E54" i="2" s="1"/>
  <c r="F53" i="2"/>
  <c r="D53" i="2"/>
  <c r="E53" i="2" s="1"/>
  <c r="F52" i="2"/>
  <c r="D52" i="2"/>
  <c r="E52" i="2" s="1"/>
  <c r="F51" i="2"/>
  <c r="D51" i="2"/>
  <c r="E51" i="2" s="1"/>
  <c r="F50" i="2"/>
  <c r="D50" i="2"/>
  <c r="E50" i="2" s="1"/>
  <c r="F49" i="2"/>
  <c r="F61" i="2" s="1"/>
  <c r="D49" i="2"/>
  <c r="D61" i="2" s="1"/>
  <c r="C47" i="2"/>
  <c r="F46" i="2"/>
  <c r="E46" i="2"/>
  <c r="G46" i="2" s="1"/>
  <c r="D46" i="2"/>
  <c r="F45" i="2"/>
  <c r="D45" i="2"/>
  <c r="E45" i="2" s="1"/>
  <c r="G45" i="2" s="1"/>
  <c r="F44" i="2"/>
  <c r="E44" i="2"/>
  <c r="G44" i="2" s="1"/>
  <c r="D44" i="2"/>
  <c r="F43" i="2"/>
  <c r="D43" i="2"/>
  <c r="E43" i="2" s="1"/>
  <c r="F42" i="2"/>
  <c r="D42" i="2"/>
  <c r="E42" i="2" s="1"/>
  <c r="F41" i="2"/>
  <c r="D41" i="2"/>
  <c r="E41" i="2" s="1"/>
  <c r="F40" i="2"/>
  <c r="D40" i="2"/>
  <c r="E40" i="2" s="1"/>
  <c r="C38" i="2"/>
  <c r="E37" i="2"/>
  <c r="D37" i="2"/>
  <c r="E36" i="2"/>
  <c r="D36" i="2"/>
  <c r="D35" i="2"/>
  <c r="E35" i="2" s="1"/>
  <c r="G35" i="2" s="1"/>
  <c r="F34" i="2"/>
  <c r="D34" i="2"/>
  <c r="E34" i="2" s="1"/>
  <c r="D32" i="2"/>
  <c r="C32" i="2"/>
  <c r="F31" i="2"/>
  <c r="D31" i="2"/>
  <c r="E31" i="2" s="1"/>
  <c r="G31" i="2" s="1"/>
  <c r="F30" i="2"/>
  <c r="E30" i="2"/>
  <c r="G30" i="2" s="1"/>
  <c r="D30" i="2"/>
  <c r="F29" i="2"/>
  <c r="D29" i="2"/>
  <c r="E29" i="2" s="1"/>
  <c r="G29" i="2" s="1"/>
  <c r="F28" i="2"/>
  <c r="E28" i="2"/>
  <c r="G28" i="2" s="1"/>
  <c r="D28" i="2"/>
  <c r="F27" i="2"/>
  <c r="D27" i="2"/>
  <c r="E27" i="2" s="1"/>
  <c r="G27" i="2" s="1"/>
  <c r="F26" i="2"/>
  <c r="E26" i="2"/>
  <c r="G26" i="2" s="1"/>
  <c r="D26" i="2"/>
  <c r="F25" i="2"/>
  <c r="D25" i="2"/>
  <c r="E25" i="2" s="1"/>
  <c r="G25" i="2" s="1"/>
  <c r="F24" i="2"/>
  <c r="E24" i="2"/>
  <c r="G24" i="2" s="1"/>
  <c r="D24" i="2"/>
  <c r="F23" i="2"/>
  <c r="D23" i="2"/>
  <c r="E23" i="2" s="1"/>
  <c r="G23" i="2" s="1"/>
  <c r="F22" i="2"/>
  <c r="E22" i="2"/>
  <c r="G22" i="2" s="1"/>
  <c r="D22" i="2"/>
  <c r="F21" i="2"/>
  <c r="D21" i="2"/>
  <c r="E21" i="2" s="1"/>
  <c r="G21" i="2" s="1"/>
  <c r="F20" i="2"/>
  <c r="E20" i="2"/>
  <c r="G20" i="2" s="1"/>
  <c r="D20" i="2"/>
  <c r="F19" i="2"/>
  <c r="D19" i="2"/>
  <c r="E19" i="2" s="1"/>
  <c r="G19" i="2" s="1"/>
  <c r="F18" i="2"/>
  <c r="F32" i="2" s="1"/>
  <c r="E18" i="2"/>
  <c r="G18" i="2" s="1"/>
  <c r="D18" i="2"/>
  <c r="D16" i="2"/>
  <c r="C16" i="2"/>
  <c r="C62" i="2" s="1"/>
  <c r="F15" i="2"/>
  <c r="D15" i="2"/>
  <c r="E15" i="2" s="1"/>
  <c r="F14" i="2"/>
  <c r="D14" i="2"/>
  <c r="E14" i="2" s="1"/>
  <c r="F13" i="2"/>
  <c r="D13" i="2"/>
  <c r="E13" i="2" s="1"/>
  <c r="F12" i="2"/>
  <c r="D12" i="2"/>
  <c r="E12" i="2" s="1"/>
  <c r="F11" i="2"/>
  <c r="D11" i="2"/>
  <c r="E11" i="2" s="1"/>
  <c r="F10" i="2"/>
  <c r="D10" i="2"/>
  <c r="E10" i="2" s="1"/>
  <c r="F9" i="2"/>
  <c r="D9" i="2"/>
  <c r="E9" i="2" s="1"/>
  <c r="E8" i="2"/>
  <c r="G8" i="2" s="1"/>
  <c r="D8" i="2"/>
  <c r="F7" i="2"/>
  <c r="D7" i="2"/>
  <c r="E7" i="2" s="1"/>
  <c r="G7" i="2" s="1"/>
  <c r="F6" i="2"/>
  <c r="E6" i="2"/>
  <c r="G6" i="2" s="1"/>
  <c r="D6" i="2"/>
  <c r="B3" i="2"/>
  <c r="F41" i="1"/>
  <c r="F37" i="1"/>
  <c r="F40" i="1" s="1"/>
  <c r="F42" i="1" s="1"/>
  <c r="H28" i="1"/>
  <c r="E27" i="1"/>
  <c r="D27" i="1"/>
  <c r="E26" i="1"/>
  <c r="D26" i="1"/>
  <c r="E25" i="1"/>
  <c r="D25" i="1"/>
  <c r="E24" i="1"/>
  <c r="D24" i="1"/>
  <c r="E23" i="1"/>
  <c r="D23" i="1"/>
  <c r="E22" i="1"/>
  <c r="D22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E28" i="1" s="1"/>
  <c r="D6" i="1"/>
  <c r="G37" i="2" l="1"/>
  <c r="F6" i="1"/>
  <c r="D2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16" i="2"/>
  <c r="G9" i="2"/>
  <c r="G10" i="2"/>
  <c r="G11" i="2"/>
  <c r="G12" i="2"/>
  <c r="G13" i="2"/>
  <c r="G14" i="2"/>
  <c r="G15" i="2"/>
  <c r="E32" i="2"/>
  <c r="G32" i="2" s="1"/>
  <c r="F36" i="2"/>
  <c r="G36" i="2" s="1"/>
  <c r="F37" i="2"/>
  <c r="F47" i="2"/>
  <c r="G50" i="2"/>
  <c r="G51" i="2"/>
  <c r="G52" i="2"/>
  <c r="G53" i="2"/>
  <c r="G54" i="2"/>
  <c r="G55" i="2"/>
  <c r="G56" i="2"/>
  <c r="G57" i="2"/>
  <c r="G58" i="2"/>
  <c r="G59" i="2"/>
  <c r="G60" i="2"/>
  <c r="E16" i="2"/>
  <c r="E38" i="2"/>
  <c r="G34" i="2"/>
  <c r="E47" i="2"/>
  <c r="G40" i="2"/>
  <c r="D38" i="2"/>
  <c r="D47" i="2"/>
  <c r="D62" i="2" s="1"/>
  <c r="E49" i="2"/>
  <c r="F28" i="1"/>
  <c r="F7" i="1"/>
  <c r="G47" i="2" l="1"/>
  <c r="F38" i="2"/>
  <c r="F62" i="2" s="1"/>
  <c r="G49" i="2"/>
  <c r="G61" i="2" s="1"/>
  <c r="E61" i="2"/>
  <c r="E62" i="2" s="1"/>
  <c r="G16" i="2"/>
  <c r="G62" i="2" l="1"/>
  <c r="G38" i="2"/>
</calcChain>
</file>

<file path=xl/sharedStrings.xml><?xml version="1.0" encoding="utf-8"?>
<sst xmlns="http://schemas.openxmlformats.org/spreadsheetml/2006/main" count="111" uniqueCount="106">
  <si>
    <t>Skyview Home &amp; School Association</t>
  </si>
  <si>
    <t xml:space="preserve">Current Year to Date </t>
  </si>
  <si>
    <t>Fundraising Summary</t>
  </si>
  <si>
    <t>Net Income /</t>
  </si>
  <si>
    <t>Full Year</t>
  </si>
  <si>
    <t>Income</t>
  </si>
  <si>
    <t>Expense</t>
  </si>
  <si>
    <t>(Expense)</t>
  </si>
  <si>
    <t>Prior Year</t>
  </si>
  <si>
    <t>Box Tops for Education</t>
  </si>
  <si>
    <t>Dining Out</t>
  </si>
  <si>
    <t>GIANT A+ School Rewards</t>
  </si>
  <si>
    <t>Walk-A-Thon</t>
  </si>
  <si>
    <t>Spiritwear</t>
  </si>
  <si>
    <t>Boscov's Savings Passes</t>
  </si>
  <si>
    <t>Target Cash Back</t>
  </si>
  <si>
    <t>eScrip rebate</t>
  </si>
  <si>
    <t>Donation Income B</t>
  </si>
  <si>
    <t>Donation Income C</t>
  </si>
  <si>
    <t>Donation Income D</t>
  </si>
  <si>
    <t>Donation Income E</t>
  </si>
  <si>
    <t>Coupon Books</t>
  </si>
  <si>
    <t>Sky Zone</t>
  </si>
  <si>
    <t>Student Directory</t>
  </si>
  <si>
    <t>Fundraising Activity A</t>
  </si>
  <si>
    <t xml:space="preserve">No Effort Fundraising </t>
  </si>
  <si>
    <t>Fundraising Activity B</t>
  </si>
  <si>
    <t>Lazer Show</t>
  </si>
  <si>
    <t>Fundraising Activity C</t>
  </si>
  <si>
    <t>Fundraising Activity D</t>
  </si>
  <si>
    <t>Fundraising Activity E</t>
  </si>
  <si>
    <t xml:space="preserve"> </t>
  </si>
  <si>
    <t>Yearbook deposit made in June,</t>
  </si>
  <si>
    <t>CASH FLOW SECTION</t>
  </si>
  <si>
    <t>Not paid until August</t>
  </si>
  <si>
    <t>ENDING CASH BALANCE DETAIL</t>
  </si>
  <si>
    <t xml:space="preserve">Checking Account </t>
  </si>
  <si>
    <t>Savings Account</t>
  </si>
  <si>
    <t>Total Cash</t>
  </si>
  <si>
    <t>FUNDING REQUIREMENTS</t>
  </si>
  <si>
    <t>General Funds Available</t>
  </si>
  <si>
    <t>Less: Total Budgeted Expenses</t>
  </si>
  <si>
    <t>Fundraising (Shortfall)/Surplus</t>
  </si>
  <si>
    <t>Budgeted Expenses</t>
  </si>
  <si>
    <t>YTD</t>
  </si>
  <si>
    <t>Available</t>
  </si>
  <si>
    <t>Remaining</t>
  </si>
  <si>
    <t>Budget</t>
  </si>
  <si>
    <t>to Spend</t>
  </si>
  <si>
    <t>(Expenses)</t>
  </si>
  <si>
    <t>Balance</t>
  </si>
  <si>
    <t>Programs</t>
  </si>
  <si>
    <t>Fall Festival</t>
  </si>
  <si>
    <t>Family Game Night</t>
  </si>
  <si>
    <t>Yearbook</t>
  </si>
  <si>
    <t>Program Income A</t>
  </si>
  <si>
    <t>Program Income B</t>
  </si>
  <si>
    <t>Program Income C</t>
  </si>
  <si>
    <t>Program Income D</t>
  </si>
  <si>
    <t>TOTAL PROGRAM</t>
  </si>
  <si>
    <t>Benefit of Members</t>
  </si>
  <si>
    <t>6th Grade read-a-thon</t>
  </si>
  <si>
    <t>Agenda Books</t>
  </si>
  <si>
    <t>Art Goes to School</t>
  </si>
  <si>
    <t>Assemblies - All School</t>
  </si>
  <si>
    <t>Career Day</t>
  </si>
  <si>
    <t>End of the year Event</t>
  </si>
  <si>
    <t>Field trips</t>
  </si>
  <si>
    <t>Guidance Program/Anti-Bullying</t>
  </si>
  <si>
    <t>Ice Cream Social</t>
  </si>
  <si>
    <t>Homecoming parade</t>
  </si>
  <si>
    <t>Benefit of Members B</t>
  </si>
  <si>
    <t>Benefit of Members C</t>
  </si>
  <si>
    <t>Benefit of Members D</t>
  </si>
  <si>
    <t>Benefit of Members E</t>
  </si>
  <si>
    <t>TOTAL BENEFIT OF MEMBERS</t>
  </si>
  <si>
    <t>Grants</t>
  </si>
  <si>
    <t>Mini-Grants</t>
  </si>
  <si>
    <t>Families in Need Fund</t>
  </si>
  <si>
    <t>Grant A</t>
  </si>
  <si>
    <t>Grant B</t>
  </si>
  <si>
    <t>TOTAL GRANTS</t>
  </si>
  <si>
    <t>Administrative</t>
  </si>
  <si>
    <t>Audit-Void Old Outstanding Checks</t>
  </si>
  <si>
    <t>Bank Charge/NSF Fees</t>
  </si>
  <si>
    <t>Bank Savings/Interest/Grants</t>
  </si>
  <si>
    <t>Postage, Stamp, Stationery, New Checks</t>
  </si>
  <si>
    <t>Administrative A</t>
  </si>
  <si>
    <t>Administrative B</t>
  </si>
  <si>
    <t>Administrative C</t>
  </si>
  <si>
    <t>TOTAL ADMINISTRATIVE</t>
  </si>
  <si>
    <t>Other</t>
  </si>
  <si>
    <t>MCC Dues</t>
  </si>
  <si>
    <t>Sunshine</t>
  </si>
  <si>
    <t>Student Loan Fund</t>
  </si>
  <si>
    <t>Presidential Discretionary</t>
  </si>
  <si>
    <t>Skyview ODE Contribution</t>
  </si>
  <si>
    <t>Post Prom Decorating Committee</t>
  </si>
  <si>
    <t>Post Prom Contribution</t>
  </si>
  <si>
    <t>Bus Driver Appreciation Breakfast</t>
  </si>
  <si>
    <t xml:space="preserve">Staff Appreciation </t>
  </si>
  <si>
    <t>Library Giving tree</t>
  </si>
  <si>
    <t>Building Beautification</t>
  </si>
  <si>
    <t>Backpack Program</t>
  </si>
  <si>
    <t>TOTAL OTHER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</si>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</sst>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_);\(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2" borderId="1" xfId="0" applyFont="1" applyFill="1" applyBorder="1"/>
    <xf numFmtId="0" fontId="2" fillId="0" borderId="2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6" xfId="0" applyFont="1" applyFill="1" applyBorder="1"/>
    <xf numFmtId="0" fontId="2" fillId="0" borderId="6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7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/>
    <xf numFmtId="0" fontId="2" fillId="3" borderId="9" xfId="0" applyFont="1" applyFill="1" applyBorder="1"/>
    <xf numFmtId="0" fontId="5" fillId="0" borderId="2" xfId="0" applyFont="1" applyFill="1" applyBorder="1"/>
    <xf numFmtId="0" fontId="0" fillId="3" borderId="1" xfId="0" applyFill="1" applyBorder="1"/>
    <xf numFmtId="0" fontId="6" fillId="0" borderId="10" xfId="0" applyFont="1" applyBorder="1"/>
    <xf numFmtId="0" fontId="0" fillId="0" borderId="2" xfId="0" applyBorder="1"/>
    <xf numFmtId="44" fontId="0" fillId="0" borderId="11" xfId="1" applyFont="1" applyBorder="1"/>
    <xf numFmtId="0" fontId="8" fillId="0" borderId="2" xfId="0" applyFont="1" applyFill="1" applyBorder="1"/>
    <xf numFmtId="44" fontId="7" fillId="4" borderId="10" xfId="1" applyFont="1" applyFill="1" applyBorder="1"/>
    <xf numFmtId="0" fontId="6" fillId="0" borderId="12" xfId="0" applyFont="1" applyBorder="1"/>
    <xf numFmtId="0" fontId="6" fillId="0" borderId="6" xfId="0" applyFont="1" applyBorder="1"/>
    <xf numFmtId="0" fontId="6" fillId="0" borderId="12" xfId="0" applyFont="1" applyFill="1" applyBorder="1"/>
    <xf numFmtId="0" fontId="0" fillId="0" borderId="2" xfId="0" applyFill="1" applyBorder="1"/>
    <xf numFmtId="44" fontId="0" fillId="0" borderId="11" xfId="1" applyFont="1" applyFill="1" applyBorder="1"/>
    <xf numFmtId="0" fontId="0" fillId="0" borderId="7" xfId="0" applyBorder="1"/>
    <xf numFmtId="0" fontId="0" fillId="0" borderId="6" xfId="0" applyBorder="1"/>
    <xf numFmtId="43" fontId="2" fillId="2" borderId="13" xfId="0" applyNumberFormat="1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0" fillId="0" borderId="0" xfId="0" applyBorder="1"/>
    <xf numFmtId="0" fontId="4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0" xfId="0" applyFont="1"/>
    <xf numFmtId="0" fontId="2" fillId="0" borderId="17" xfId="0" applyFont="1" applyBorder="1"/>
    <xf numFmtId="0" fontId="0" fillId="0" borderId="18" xfId="0" applyBorder="1"/>
    <xf numFmtId="0" fontId="0" fillId="0" borderId="17" xfId="0" applyBorder="1"/>
    <xf numFmtId="0" fontId="4" fillId="0" borderId="17" xfId="0" applyFont="1" applyBorder="1"/>
    <xf numFmtId="0" fontId="4" fillId="0" borderId="0" xfId="0" applyFont="1" applyBorder="1"/>
    <xf numFmtId="164" fontId="7" fillId="0" borderId="18" xfId="0" applyNumberFormat="1" applyFont="1" applyBorder="1"/>
    <xf numFmtId="0" fontId="7" fillId="0" borderId="17" xfId="0" applyFont="1" applyBorder="1"/>
    <xf numFmtId="44" fontId="7" fillId="5" borderId="18" xfId="1" applyFont="1" applyFill="1" applyBorder="1"/>
    <xf numFmtId="44" fontId="2" fillId="0" borderId="19" xfId="1" applyFont="1" applyBorder="1"/>
    <xf numFmtId="44" fontId="0" fillId="0" borderId="18" xfId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0" borderId="0" xfId="0" applyFont="1" applyFill="1" applyBorder="1"/>
    <xf numFmtId="43" fontId="0" fillId="0" borderId="0" xfId="0" applyNumberFormat="1"/>
    <xf numFmtId="44" fontId="0" fillId="0" borderId="0" xfId="1" applyFont="1"/>
    <xf numFmtId="0" fontId="0" fillId="0" borderId="0" xfId="0" applyFont="1" applyFill="1" applyBorder="1"/>
    <xf numFmtId="0" fontId="0" fillId="2" borderId="1" xfId="0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left"/>
    </xf>
    <xf numFmtId="2" fontId="2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Fill="1" applyBorder="1"/>
    <xf numFmtId="0" fontId="9" fillId="0" borderId="0" xfId="0" applyFont="1"/>
    <xf numFmtId="0" fontId="3" fillId="0" borderId="6" xfId="0" applyFont="1" applyBorder="1" applyAlignment="1">
      <alignment horizontal="center"/>
    </xf>
    <xf numFmtId="43" fontId="0" fillId="3" borderId="0" xfId="0" applyNumberFormat="1" applyFill="1" applyBorder="1"/>
    <xf numFmtId="43" fontId="0" fillId="3" borderId="1" xfId="0" applyNumberFormat="1" applyFill="1" applyBorder="1"/>
    <xf numFmtId="2" fontId="0" fillId="3" borderId="23" xfId="0" applyNumberFormat="1" applyFill="1" applyBorder="1"/>
    <xf numFmtId="0" fontId="7" fillId="0" borderId="10" xfId="0" applyFont="1" applyBorder="1"/>
    <xf numFmtId="43" fontId="0" fillId="4" borderId="24" xfId="0" applyNumberFormat="1" applyFill="1" applyBorder="1"/>
    <xf numFmtId="43" fontId="0" fillId="0" borderId="12" xfId="0" applyNumberFormat="1" applyBorder="1"/>
    <xf numFmtId="165" fontId="0" fillId="0" borderId="10" xfId="0" applyNumberFormat="1" applyBorder="1"/>
    <xf numFmtId="43" fontId="0" fillId="0" borderId="25" xfId="0" applyNumberFormat="1" applyFill="1" applyBorder="1"/>
    <xf numFmtId="43" fontId="0" fillId="4" borderId="26" xfId="0" applyNumberFormat="1" applyFill="1" applyBorder="1"/>
    <xf numFmtId="43" fontId="0" fillId="0" borderId="10" xfId="0" applyNumberFormat="1" applyBorder="1"/>
    <xf numFmtId="43" fontId="7" fillId="4" borderId="26" xfId="0" applyNumberFormat="1" applyFont="1" applyFill="1" applyBorder="1"/>
    <xf numFmtId="43" fontId="7" fillId="0" borderId="10" xfId="0" applyNumberFormat="1" applyFont="1" applyBorder="1"/>
    <xf numFmtId="43" fontId="7" fillId="4" borderId="27" xfId="0" applyNumberFormat="1" applyFont="1" applyFill="1" applyBorder="1"/>
    <xf numFmtId="43" fontId="7" fillId="0" borderId="27" xfId="0" applyNumberFormat="1" applyFont="1" applyBorder="1"/>
    <xf numFmtId="0" fontId="7" fillId="0" borderId="27" xfId="0" applyFont="1" applyBorder="1"/>
    <xf numFmtId="0" fontId="3" fillId="6" borderId="7" xfId="0" applyFont="1" applyFill="1" applyBorder="1"/>
    <xf numFmtId="43" fontId="2" fillId="2" borderId="3" xfId="0" applyNumberFormat="1" applyFont="1" applyFill="1" applyBorder="1"/>
    <xf numFmtId="165" fontId="2" fillId="2" borderId="5" xfId="0" applyNumberFormat="1" applyFont="1" applyFill="1" applyBorder="1"/>
    <xf numFmtId="43" fontId="2" fillId="2" borderId="5" xfId="0" applyNumberFormat="1" applyFont="1" applyFill="1" applyBorder="1"/>
    <xf numFmtId="43" fontId="7" fillId="3" borderId="0" xfId="0" applyNumberFormat="1" applyFont="1" applyFill="1" applyBorder="1"/>
    <xf numFmtId="43" fontId="7" fillId="3" borderId="6" xfId="0" applyNumberFormat="1" applyFont="1" applyFill="1" applyBorder="1"/>
    <xf numFmtId="2" fontId="7" fillId="3" borderId="28" xfId="0" applyNumberFormat="1" applyFont="1" applyFill="1" applyBorder="1"/>
    <xf numFmtId="43" fontId="7" fillId="3" borderId="28" xfId="0" applyNumberFormat="1" applyFont="1" applyFill="1" applyBorder="1"/>
    <xf numFmtId="43" fontId="7" fillId="0" borderId="12" xfId="0" applyNumberFormat="1" applyFont="1" applyBorder="1"/>
    <xf numFmtId="43" fontId="7" fillId="0" borderId="25" xfId="0" applyNumberFormat="1" applyFont="1" applyBorder="1"/>
    <xf numFmtId="0" fontId="7" fillId="0" borderId="12" xfId="0" applyFont="1" applyBorder="1"/>
    <xf numFmtId="43" fontId="7" fillId="4" borderId="12" xfId="0" applyNumberFormat="1" applyFont="1" applyFill="1" applyBorder="1"/>
    <xf numFmtId="43" fontId="7" fillId="4" borderId="29" xfId="0" applyNumberFormat="1" applyFont="1" applyFill="1" applyBorder="1"/>
    <xf numFmtId="43" fontId="0" fillId="3" borderId="6" xfId="0" applyNumberFormat="1" applyFill="1" applyBorder="1"/>
    <xf numFmtId="2" fontId="0" fillId="3" borderId="28" xfId="0" applyNumberFormat="1" applyFill="1" applyBorder="1"/>
    <xf numFmtId="43" fontId="0" fillId="3" borderId="28" xfId="0" applyNumberFormat="1" applyFill="1" applyBorder="1"/>
    <xf numFmtId="43" fontId="0" fillId="0" borderId="25" xfId="0" applyNumberFormat="1" applyBorder="1"/>
    <xf numFmtId="43" fontId="7" fillId="4" borderId="24" xfId="0" applyNumberFormat="1" applyFont="1" applyFill="1" applyBorder="1"/>
    <xf numFmtId="0" fontId="9" fillId="0" borderId="0" xfId="0" applyFont="1" applyAlignment="1">
      <alignment horizontal="center"/>
    </xf>
    <xf numFmtId="43" fontId="0" fillId="4" borderId="29" xfId="0" applyNumberFormat="1" applyFill="1" applyBorder="1"/>
    <xf numFmtId="43" fontId="0" fillId="0" borderId="27" xfId="0" applyNumberFormat="1" applyBorder="1"/>
    <xf numFmtId="43" fontId="0" fillId="0" borderId="30" xfId="0" applyNumberFormat="1" applyBorder="1"/>
    <xf numFmtId="0" fontId="3" fillId="0" borderId="31" xfId="0" applyFont="1" applyFill="1" applyBorder="1" applyAlignment="1">
      <alignment horizontal="center"/>
    </xf>
    <xf numFmtId="44" fontId="2" fillId="2" borderId="31" xfId="0" applyNumberFormat="1" applyFont="1" applyFill="1" applyBorder="1"/>
    <xf numFmtId="44" fontId="2" fillId="2" borderId="32" xfId="0" applyNumberFormat="1" applyFont="1" applyFill="1" applyBorder="1"/>
    <xf numFmtId="2" fontId="0" fillId="0" borderId="0" xfId="0" applyNumberForma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kyview%20FYE063017%20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raising"/>
      <sheetName val="Detail"/>
      <sheetName val="Budgeted Expenses"/>
      <sheetName val="MCC IRS"/>
      <sheetName val="Teacher Allowance"/>
    </sheetNames>
    <sheetDataSet>
      <sheetData sheetId="0">
        <row r="3">
          <cell r="B3">
            <v>42622</v>
          </cell>
        </row>
      </sheetData>
      <sheetData sheetId="1">
        <row r="7">
          <cell r="M7">
            <v>0</v>
          </cell>
        </row>
        <row r="8">
          <cell r="M8">
            <v>688.16</v>
          </cell>
        </row>
        <row r="9">
          <cell r="M9">
            <v>0</v>
          </cell>
        </row>
        <row r="10">
          <cell r="M10">
            <v>5571</v>
          </cell>
        </row>
        <row r="11">
          <cell r="M11">
            <v>2912.3</v>
          </cell>
        </row>
        <row r="12">
          <cell r="M12">
            <v>45</v>
          </cell>
        </row>
        <row r="13">
          <cell r="M13">
            <v>0</v>
          </cell>
        </row>
        <row r="14">
          <cell r="M14">
            <v>1.8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21">
          <cell r="M21">
            <v>1897.75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24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1921.75</v>
          </cell>
        </row>
        <row r="33">
          <cell r="M33">
            <v>7950</v>
          </cell>
        </row>
        <row r="34">
          <cell r="M34">
            <v>201</v>
          </cell>
        </row>
        <row r="35">
          <cell r="M35">
            <v>1235</v>
          </cell>
        </row>
        <row r="37">
          <cell r="M37">
            <v>0</v>
          </cell>
        </row>
        <row r="38">
          <cell r="M38">
            <v>28.78</v>
          </cell>
        </row>
        <row r="39">
          <cell r="M39">
            <v>229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18.48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278.58999999999997</v>
          </cell>
        </row>
        <row r="97">
          <cell r="M97">
            <v>1762.55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7">
          <cell r="M107">
            <v>860.23</v>
          </cell>
        </row>
        <row r="108">
          <cell r="M108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349.8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31">
          <cell r="M131">
            <v>0</v>
          </cell>
        </row>
        <row r="132">
          <cell r="M132">
            <v>1966.6</v>
          </cell>
        </row>
        <row r="133">
          <cell r="M133">
            <v>400</v>
          </cell>
        </row>
        <row r="134">
          <cell r="M134">
            <v>0</v>
          </cell>
        </row>
        <row r="135">
          <cell r="M135">
            <v>33.840000000000003</v>
          </cell>
        </row>
        <row r="136">
          <cell r="M136">
            <v>144.31</v>
          </cell>
        </row>
        <row r="137">
          <cell r="M137">
            <v>2000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376.06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5.18</v>
          </cell>
        </row>
        <row r="156">
          <cell r="M156">
            <v>115.5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2">
          <cell r="M162">
            <v>0</v>
          </cell>
        </row>
        <row r="163">
          <cell r="M163">
            <v>50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500</v>
          </cell>
        </row>
        <row r="167">
          <cell r="M167">
            <v>0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</sheetData>
      <sheetData sheetId="2">
        <row r="62">
          <cell r="G62">
            <v>13857.059999999998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workbookViewId="0">
      <selection activeCell="J31" sqref="J31"/>
    </sheetView>
  </sheetViews>
  <sheetFormatPr defaultRowHeight="15" x14ac:dyDescent="0.25"/>
  <cols>
    <col min="1" max="1" width="2.7109375" customWidth="1"/>
    <col min="2" max="2" width="36" customWidth="1"/>
    <col min="3" max="3" width="6.140625" style="37" customWidth="1"/>
    <col min="4" max="4" width="16.140625" customWidth="1"/>
    <col min="5" max="5" width="14.7109375" customWidth="1"/>
    <col min="6" max="6" width="18.140625" customWidth="1"/>
    <col min="7" max="7" width="4.7109375" style="38" customWidth="1"/>
    <col min="8" max="8" width="14.7109375" customWidth="1"/>
    <col min="9" max="9" width="20" style="5" customWidth="1"/>
    <col min="10" max="18" width="10.7109375" customWidth="1"/>
  </cols>
  <sheetData>
    <row r="1" spans="2:8" x14ac:dyDescent="0.25">
      <c r="B1" s="1" t="s">
        <v>0</v>
      </c>
      <c r="C1" s="2"/>
      <c r="D1" s="110" t="s">
        <v>1</v>
      </c>
      <c r="E1" s="111"/>
      <c r="F1" s="112"/>
      <c r="G1" s="3"/>
      <c r="H1" s="4"/>
    </row>
    <row r="2" spans="2:8" x14ac:dyDescent="0.25">
      <c r="B2" s="6" t="s">
        <v>2</v>
      </c>
      <c r="C2" s="7"/>
      <c r="D2" s="8"/>
      <c r="E2" s="8"/>
      <c r="F2" s="8" t="s">
        <v>3</v>
      </c>
      <c r="G2" s="9"/>
      <c r="H2" s="10" t="s">
        <v>4</v>
      </c>
    </row>
    <row r="3" spans="2:8" x14ac:dyDescent="0.25">
      <c r="B3" s="11">
        <v>42622</v>
      </c>
      <c r="C3" s="7"/>
      <c r="D3" s="12" t="s">
        <v>5</v>
      </c>
      <c r="E3" s="12" t="s">
        <v>6</v>
      </c>
      <c r="F3" s="12" t="s">
        <v>7</v>
      </c>
      <c r="G3" s="9"/>
      <c r="H3" s="12" t="s">
        <v>8</v>
      </c>
    </row>
    <row r="4" spans="2:8" x14ac:dyDescent="0.25">
      <c r="B4" s="13"/>
      <c r="C4" s="14"/>
      <c r="D4" s="13"/>
      <c r="E4" s="13"/>
      <c r="F4" s="13"/>
      <c r="G4" s="15"/>
      <c r="H4" s="16"/>
    </row>
    <row r="5" spans="2:8" x14ac:dyDescent="0.25">
      <c r="B5" s="17"/>
      <c r="C5" s="18"/>
      <c r="D5" s="19"/>
      <c r="E5" s="19"/>
      <c r="F5" s="19"/>
      <c r="G5" s="20"/>
      <c r="H5" s="21"/>
    </row>
    <row r="6" spans="2:8" x14ac:dyDescent="0.25">
      <c r="B6" s="22" t="s">
        <v>9</v>
      </c>
      <c r="C6" s="23"/>
      <c r="D6" s="24">
        <f>[1]Detail!M7</f>
        <v>0</v>
      </c>
      <c r="E6" s="24">
        <f>-[1]Detail!M93</f>
        <v>0</v>
      </c>
      <c r="F6" s="24">
        <f>D6+E6</f>
        <v>0</v>
      </c>
      <c r="G6" s="25"/>
      <c r="H6" s="26">
        <v>1305.9000000000001</v>
      </c>
    </row>
    <row r="7" spans="2:8" x14ac:dyDescent="0.25">
      <c r="B7" s="27" t="s">
        <v>10</v>
      </c>
      <c r="C7" s="23"/>
      <c r="D7" s="24">
        <f>[1]Detail!M8</f>
        <v>688.16</v>
      </c>
      <c r="E7" s="24">
        <f>-[1]Detail!M94</f>
        <v>0</v>
      </c>
      <c r="F7" s="24">
        <f t="shared" ref="F7:F27" si="0">D7+E7</f>
        <v>688.16</v>
      </c>
      <c r="G7" s="25"/>
      <c r="H7" s="26">
        <v>436.14</v>
      </c>
    </row>
    <row r="8" spans="2:8" x14ac:dyDescent="0.25">
      <c r="B8" s="27" t="s">
        <v>11</v>
      </c>
      <c r="C8" s="23"/>
      <c r="D8" s="24">
        <f>[1]Detail!M9</f>
        <v>0</v>
      </c>
      <c r="E8" s="24">
        <f>-[1]Detail!M95</f>
        <v>0</v>
      </c>
      <c r="F8" s="24">
        <f t="shared" si="0"/>
        <v>0</v>
      </c>
      <c r="G8" s="25"/>
      <c r="H8" s="26">
        <v>791.5</v>
      </c>
    </row>
    <row r="9" spans="2:8" x14ac:dyDescent="0.25">
      <c r="B9" s="28" t="s">
        <v>12</v>
      </c>
      <c r="C9" s="23"/>
      <c r="D9" s="24">
        <f>[1]Detail!M10</f>
        <v>5571</v>
      </c>
      <c r="E9" s="24">
        <f>-[1]Detail!M96</f>
        <v>-278.58999999999997</v>
      </c>
      <c r="F9" s="24">
        <f t="shared" si="0"/>
        <v>5292.41</v>
      </c>
      <c r="G9" s="25"/>
      <c r="H9" s="26">
        <v>6516.81</v>
      </c>
    </row>
    <row r="10" spans="2:8" x14ac:dyDescent="0.25">
      <c r="B10" s="29" t="s">
        <v>13</v>
      </c>
      <c r="C10" s="30"/>
      <c r="D10" s="31">
        <f>[1]Detail!M11</f>
        <v>2912.3</v>
      </c>
      <c r="E10" s="31">
        <f>-[1]Detail!M97</f>
        <v>-1762.55</v>
      </c>
      <c r="F10" s="31">
        <f t="shared" si="0"/>
        <v>1149.7500000000002</v>
      </c>
      <c r="G10" s="25"/>
      <c r="H10" s="26">
        <v>1624.25</v>
      </c>
    </row>
    <row r="11" spans="2:8" x14ac:dyDescent="0.25">
      <c r="B11" s="27" t="s">
        <v>14</v>
      </c>
      <c r="C11" s="23"/>
      <c r="D11" s="24">
        <f>[1]Detail!M12</f>
        <v>45</v>
      </c>
      <c r="E11" s="24">
        <f>-[1]Detail!M98</f>
        <v>0</v>
      </c>
      <c r="F11" s="24">
        <f t="shared" si="0"/>
        <v>45</v>
      </c>
      <c r="G11" s="25"/>
      <c r="H11" s="26">
        <v>0</v>
      </c>
    </row>
    <row r="12" spans="2:8" x14ac:dyDescent="0.25">
      <c r="B12" s="27" t="s">
        <v>15</v>
      </c>
      <c r="C12" s="23"/>
      <c r="D12" s="24">
        <f>[1]Detail!M13</f>
        <v>0</v>
      </c>
      <c r="E12" s="24">
        <f>-[1]Detail!M99</f>
        <v>0</v>
      </c>
      <c r="F12" s="24">
        <f t="shared" si="0"/>
        <v>0</v>
      </c>
      <c r="G12" s="25"/>
      <c r="H12" s="26">
        <v>1723.49</v>
      </c>
    </row>
    <row r="13" spans="2:8" x14ac:dyDescent="0.25">
      <c r="B13" s="27" t="s">
        <v>16</v>
      </c>
      <c r="C13" s="23"/>
      <c r="D13" s="24">
        <f>[1]Detail!M14</f>
        <v>1.8</v>
      </c>
      <c r="E13" s="24">
        <f>-[1]Detail!M100</f>
        <v>0</v>
      </c>
      <c r="F13" s="24">
        <f t="shared" si="0"/>
        <v>1.8</v>
      </c>
      <c r="G13" s="25"/>
      <c r="H13" s="26">
        <v>0</v>
      </c>
    </row>
    <row r="14" spans="2:8" x14ac:dyDescent="0.25">
      <c r="B14" s="27" t="s">
        <v>17</v>
      </c>
      <c r="C14" s="23"/>
      <c r="D14" s="24">
        <f>[1]Detail!M15</f>
        <v>0</v>
      </c>
      <c r="E14" s="24">
        <f>-[1]Detail!M101</f>
        <v>0</v>
      </c>
      <c r="F14" s="24">
        <f t="shared" si="0"/>
        <v>0</v>
      </c>
      <c r="G14" s="25"/>
      <c r="H14" s="26">
        <v>0</v>
      </c>
    </row>
    <row r="15" spans="2:8" x14ac:dyDescent="0.25">
      <c r="B15" s="27" t="s">
        <v>18</v>
      </c>
      <c r="C15" s="23"/>
      <c r="D15" s="24">
        <f>[1]Detail!M16</f>
        <v>0</v>
      </c>
      <c r="E15" s="24">
        <f>-[1]Detail!M102</f>
        <v>0</v>
      </c>
      <c r="F15" s="24">
        <f t="shared" si="0"/>
        <v>0</v>
      </c>
      <c r="G15" s="25"/>
      <c r="H15" s="26">
        <v>0</v>
      </c>
    </row>
    <row r="16" spans="2:8" x14ac:dyDescent="0.25">
      <c r="B16" s="27" t="s">
        <v>19</v>
      </c>
      <c r="C16" s="23"/>
      <c r="D16" s="24">
        <f>[1]Detail!M17</f>
        <v>0</v>
      </c>
      <c r="E16" s="24">
        <f>-[1]Detail!M103</f>
        <v>0</v>
      </c>
      <c r="F16" s="24">
        <f t="shared" si="0"/>
        <v>0</v>
      </c>
      <c r="G16" s="25"/>
      <c r="H16" s="26">
        <v>0</v>
      </c>
    </row>
    <row r="17" spans="2:11" x14ac:dyDescent="0.25">
      <c r="B17" s="27" t="s">
        <v>20</v>
      </c>
      <c r="C17" s="23"/>
      <c r="D17" s="24">
        <f>[1]Detail!M18</f>
        <v>0</v>
      </c>
      <c r="E17" s="24">
        <f>-[1]Detail!M104</f>
        <v>0</v>
      </c>
      <c r="F17" s="24">
        <f t="shared" si="0"/>
        <v>0</v>
      </c>
      <c r="G17" s="25"/>
      <c r="H17" s="26">
        <v>0</v>
      </c>
    </row>
    <row r="18" spans="2:11" x14ac:dyDescent="0.25">
      <c r="B18" s="22" t="s">
        <v>21</v>
      </c>
      <c r="C18" s="23"/>
      <c r="D18" s="24">
        <f>[1]Detail!M33</f>
        <v>7950</v>
      </c>
      <c r="E18" s="24">
        <f>-[1]Detail!M119</f>
        <v>0</v>
      </c>
      <c r="F18" s="24">
        <f t="shared" si="0"/>
        <v>7950</v>
      </c>
      <c r="G18" s="25"/>
      <c r="H18" s="26">
        <v>3955</v>
      </c>
    </row>
    <row r="19" spans="2:11" x14ac:dyDescent="0.25">
      <c r="B19" s="27" t="s">
        <v>22</v>
      </c>
      <c r="C19" s="23"/>
      <c r="D19" s="24">
        <f>[1]Detail!M34</f>
        <v>201</v>
      </c>
      <c r="E19" s="24">
        <f>-[1]Detail!M120</f>
        <v>0</v>
      </c>
      <c r="F19" s="24">
        <f t="shared" si="0"/>
        <v>201</v>
      </c>
      <c r="G19" s="25"/>
      <c r="H19" s="26">
        <v>951</v>
      </c>
    </row>
    <row r="20" spans="2:11" x14ac:dyDescent="0.25">
      <c r="B20" s="27" t="s">
        <v>23</v>
      </c>
      <c r="C20" s="23"/>
      <c r="D20" s="24">
        <f>[1]Detail!M35</f>
        <v>1235</v>
      </c>
      <c r="E20" s="24">
        <f>-[1]Detail!M121</f>
        <v>-349.8</v>
      </c>
      <c r="F20" s="24">
        <f t="shared" si="0"/>
        <v>885.2</v>
      </c>
      <c r="G20" s="25"/>
      <c r="H20" s="26">
        <v>1464.15</v>
      </c>
    </row>
    <row r="21" spans="2:11" x14ac:dyDescent="0.25">
      <c r="B21" s="27"/>
      <c r="C21" s="23"/>
      <c r="D21" s="24">
        <v>0</v>
      </c>
      <c r="E21" s="24">
        <v>0</v>
      </c>
      <c r="F21" s="24">
        <v>0</v>
      </c>
      <c r="G21" s="25"/>
      <c r="H21" s="26">
        <v>0</v>
      </c>
      <c r="I21"/>
    </row>
    <row r="22" spans="2:11" x14ac:dyDescent="0.25">
      <c r="C22" s="23"/>
      <c r="D22" s="24">
        <f>[1]Detail!M37</f>
        <v>0</v>
      </c>
      <c r="E22" s="24">
        <f>-[1]Detail!M123</f>
        <v>0</v>
      </c>
      <c r="F22" s="24">
        <f t="shared" si="0"/>
        <v>0</v>
      </c>
      <c r="G22" s="25"/>
      <c r="H22" s="26">
        <v>0</v>
      </c>
    </row>
    <row r="23" spans="2:11" x14ac:dyDescent="0.25">
      <c r="B23" s="27" t="s">
        <v>24</v>
      </c>
      <c r="C23" s="23"/>
      <c r="D23" s="24">
        <f>[1]Detail!M38</f>
        <v>28.78</v>
      </c>
      <c r="E23" s="24">
        <f>-[1]Detail!M124</f>
        <v>0</v>
      </c>
      <c r="F23" s="24">
        <f t="shared" si="0"/>
        <v>28.78</v>
      </c>
      <c r="G23" s="25"/>
      <c r="H23" s="26">
        <v>0</v>
      </c>
      <c r="I23" s="5" t="s">
        <v>25</v>
      </c>
    </row>
    <row r="24" spans="2:11" x14ac:dyDescent="0.25">
      <c r="B24" s="27" t="s">
        <v>26</v>
      </c>
      <c r="C24" s="23"/>
      <c r="D24" s="24">
        <f>[1]Detail!M39</f>
        <v>229</v>
      </c>
      <c r="E24" s="24">
        <f>-[1]Detail!M125</f>
        <v>0</v>
      </c>
      <c r="F24" s="24">
        <f t="shared" si="0"/>
        <v>229</v>
      </c>
      <c r="G24" s="25"/>
      <c r="H24" s="26">
        <v>0</v>
      </c>
      <c r="I24" s="5" t="s">
        <v>27</v>
      </c>
    </row>
    <row r="25" spans="2:11" x14ac:dyDescent="0.25">
      <c r="B25" s="27" t="s">
        <v>28</v>
      </c>
      <c r="C25" s="23"/>
      <c r="D25" s="24">
        <f>[1]Detail!M40</f>
        <v>0</v>
      </c>
      <c r="E25" s="24">
        <f>-[1]Detail!M126</f>
        <v>0</v>
      </c>
      <c r="F25" s="24">
        <f t="shared" si="0"/>
        <v>0</v>
      </c>
      <c r="G25" s="25"/>
      <c r="H25" s="26">
        <v>0</v>
      </c>
    </row>
    <row r="26" spans="2:11" x14ac:dyDescent="0.25">
      <c r="B26" s="27" t="s">
        <v>29</v>
      </c>
      <c r="C26" s="23"/>
      <c r="D26" s="24">
        <f>[1]Detail!M41</f>
        <v>0</v>
      </c>
      <c r="E26" s="24">
        <f>-[1]Detail!M127</f>
        <v>0</v>
      </c>
      <c r="F26" s="24">
        <f t="shared" si="0"/>
        <v>0</v>
      </c>
      <c r="G26" s="25"/>
      <c r="H26" s="26">
        <v>0</v>
      </c>
    </row>
    <row r="27" spans="2:11" x14ac:dyDescent="0.25">
      <c r="B27" s="27" t="s">
        <v>30</v>
      </c>
      <c r="C27" s="23"/>
      <c r="D27" s="24">
        <f>[1]Detail!M42</f>
        <v>0</v>
      </c>
      <c r="E27" s="24">
        <f>-[1]Detail!M128</f>
        <v>0</v>
      </c>
      <c r="F27" s="24">
        <f t="shared" si="0"/>
        <v>0</v>
      </c>
      <c r="G27" s="25"/>
      <c r="H27" s="26">
        <v>0</v>
      </c>
    </row>
    <row r="28" spans="2:11" x14ac:dyDescent="0.25">
      <c r="B28" s="32"/>
      <c r="C28" s="33"/>
      <c r="D28" s="34">
        <f>SUM(D6:D27)</f>
        <v>18862.039999999997</v>
      </c>
      <c r="E28" s="34">
        <f>SUM(E6:E27)</f>
        <v>-2390.94</v>
      </c>
      <c r="F28" s="34">
        <f>D28+E28</f>
        <v>16471.099999999999</v>
      </c>
      <c r="G28" s="35"/>
      <c r="H28" s="34">
        <f>SUM(H6:H27)</f>
        <v>18768.240000000002</v>
      </c>
    </row>
    <row r="29" spans="2:11" x14ac:dyDescent="0.25">
      <c r="B29" s="36"/>
    </row>
    <row r="30" spans="2:11" ht="15.75" thickBot="1" x14ac:dyDescent="0.3"/>
    <row r="31" spans="2:11" x14ac:dyDescent="0.25">
      <c r="C31" s="39"/>
      <c r="D31" s="40"/>
      <c r="E31" s="40"/>
      <c r="F31" s="41"/>
      <c r="G31"/>
      <c r="I31"/>
      <c r="K31" s="42" t="s">
        <v>31</v>
      </c>
    </row>
    <row r="32" spans="2:11" x14ac:dyDescent="0.25">
      <c r="B32" t="s">
        <v>32</v>
      </c>
      <c r="C32" s="43" t="s">
        <v>33</v>
      </c>
      <c r="D32" s="37"/>
      <c r="E32" s="37"/>
      <c r="F32" s="44"/>
      <c r="G32"/>
      <c r="I32"/>
    </row>
    <row r="33" spans="2:9" x14ac:dyDescent="0.25">
      <c r="B33" t="s">
        <v>34</v>
      </c>
      <c r="C33" s="45"/>
      <c r="D33" s="37"/>
      <c r="E33" s="37"/>
      <c r="F33" s="44"/>
      <c r="G33"/>
      <c r="I33"/>
    </row>
    <row r="34" spans="2:9" x14ac:dyDescent="0.25">
      <c r="C34" s="46" t="s">
        <v>35</v>
      </c>
      <c r="D34" s="47"/>
      <c r="E34" s="47"/>
      <c r="F34" s="48">
        <v>42825</v>
      </c>
      <c r="G34"/>
      <c r="I34"/>
    </row>
    <row r="35" spans="2:9" x14ac:dyDescent="0.25">
      <c r="C35" s="49" t="s">
        <v>36</v>
      </c>
      <c r="D35" s="37"/>
      <c r="E35" s="37"/>
      <c r="F35" s="50">
        <v>30050.720000000001</v>
      </c>
      <c r="G35"/>
      <c r="I35"/>
    </row>
    <row r="36" spans="2:9" x14ac:dyDescent="0.25">
      <c r="C36" s="45" t="s">
        <v>37</v>
      </c>
      <c r="D36" s="37"/>
      <c r="E36" s="37"/>
      <c r="F36" s="50">
        <v>0</v>
      </c>
      <c r="G36"/>
      <c r="I36"/>
    </row>
    <row r="37" spans="2:9" ht="15.75" thickBot="1" x14ac:dyDescent="0.3">
      <c r="C37" s="45" t="s">
        <v>38</v>
      </c>
      <c r="D37" s="37"/>
      <c r="E37" s="37"/>
      <c r="F37" s="51">
        <f>SUM(F35:F36)</f>
        <v>30050.720000000001</v>
      </c>
      <c r="G37"/>
      <c r="I37" s="42" t="s">
        <v>31</v>
      </c>
    </row>
    <row r="38" spans="2:9" ht="15.75" thickTop="1" x14ac:dyDescent="0.25">
      <c r="C38" s="45"/>
      <c r="D38" s="37"/>
      <c r="E38" s="37"/>
      <c r="F38" s="52"/>
      <c r="G38"/>
      <c r="I38"/>
    </row>
    <row r="39" spans="2:9" ht="12.75" customHeight="1" x14ac:dyDescent="0.25">
      <c r="C39" s="46" t="s">
        <v>39</v>
      </c>
      <c r="D39" s="47"/>
      <c r="E39" s="47"/>
      <c r="F39" s="52"/>
      <c r="G39"/>
      <c r="H39" t="s">
        <v>31</v>
      </c>
      <c r="I39"/>
    </row>
    <row r="40" spans="2:9" x14ac:dyDescent="0.25">
      <c r="C40" s="45" t="s">
        <v>40</v>
      </c>
      <c r="D40" s="37"/>
      <c r="E40" s="37"/>
      <c r="F40" s="52">
        <f>F37</f>
        <v>30050.720000000001</v>
      </c>
    </row>
    <row r="41" spans="2:9" ht="12.75" customHeight="1" x14ac:dyDescent="0.25">
      <c r="C41" s="45" t="s">
        <v>41</v>
      </c>
      <c r="D41" s="37"/>
      <c r="E41" s="37"/>
      <c r="F41" s="52">
        <f>-'[1]Budgeted Expenses'!G62</f>
        <v>-13857.059999999998</v>
      </c>
    </row>
    <row r="42" spans="2:9" ht="12.75" customHeight="1" thickBot="1" x14ac:dyDescent="0.3">
      <c r="B42" s="42"/>
      <c r="C42" s="49" t="s">
        <v>42</v>
      </c>
      <c r="D42" s="37"/>
      <c r="E42" s="37"/>
      <c r="F42" s="51">
        <f>F40+F41</f>
        <v>16193.660000000003</v>
      </c>
    </row>
    <row r="43" spans="2:9" ht="12.75" customHeight="1" thickTop="1" thickBot="1" x14ac:dyDescent="0.3">
      <c r="C43" s="53"/>
      <c r="D43" s="54"/>
      <c r="E43" s="54"/>
      <c r="F43" s="55"/>
    </row>
    <row r="44" spans="2:9" ht="12.75" customHeight="1" x14ac:dyDescent="0.25">
      <c r="C44" s="56"/>
    </row>
    <row r="45" spans="2:9" ht="12.75" customHeight="1" x14ac:dyDescent="0.25">
      <c r="C45" s="56"/>
      <c r="E45" s="57"/>
      <c r="F45" s="58"/>
      <c r="G45" s="5"/>
      <c r="I45"/>
    </row>
    <row r="47" spans="2:9" x14ac:dyDescent="0.25">
      <c r="C47" s="59"/>
    </row>
    <row r="48" spans="2:9" x14ac:dyDescent="0.25">
      <c r="C48" s="59"/>
      <c r="E48" s="57"/>
    </row>
    <row r="49" spans="3:5" x14ac:dyDescent="0.25">
      <c r="C49" s="59"/>
      <c r="E49" s="57"/>
    </row>
    <row r="50" spans="3:5" x14ac:dyDescent="0.25">
      <c r="C50" s="59"/>
    </row>
    <row r="51" spans="3:5" x14ac:dyDescent="0.25">
      <c r="C51" s="59"/>
    </row>
    <row r="52" spans="3:5" x14ac:dyDescent="0.25">
      <c r="C52" s="56"/>
    </row>
  </sheetData>
  <mergeCells count="1">
    <mergeCell ref="D1:F1"/>
  </mergeCells>
  <pageMargins left="0.7" right="0.7" top="0.75" bottom="0.75" header="0.3" footer="0.3"/>
  <pageSetup scale="58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topLeftCell="A34" workbookViewId="0">
      <selection activeCell="H39" sqref="H39"/>
    </sheetView>
  </sheetViews>
  <sheetFormatPr defaultRowHeight="15" x14ac:dyDescent="0.25"/>
  <cols>
    <col min="1" max="1" width="2.7109375" customWidth="1"/>
    <col min="2" max="2" width="42.85546875" customWidth="1"/>
    <col min="3" max="3" width="12.28515625" customWidth="1"/>
    <col min="4" max="4" width="11.7109375" customWidth="1"/>
    <col min="5" max="5" width="13.7109375" customWidth="1"/>
    <col min="6" max="6" width="12.140625" style="109" customWidth="1"/>
    <col min="7" max="7" width="12.7109375" customWidth="1"/>
    <col min="8" max="13" width="10.7109375" customWidth="1"/>
  </cols>
  <sheetData>
    <row r="1" spans="1:7" x14ac:dyDescent="0.25">
      <c r="B1" s="1" t="s">
        <v>0</v>
      </c>
      <c r="C1" s="60"/>
      <c r="D1" s="60"/>
      <c r="E1" s="8"/>
      <c r="F1" s="61"/>
      <c r="G1" s="60"/>
    </row>
    <row r="2" spans="1:7" x14ac:dyDescent="0.25">
      <c r="B2" s="6" t="s">
        <v>43</v>
      </c>
      <c r="C2" s="10"/>
      <c r="D2" s="10" t="s">
        <v>44</v>
      </c>
      <c r="E2" s="10" t="s">
        <v>45</v>
      </c>
      <c r="F2" s="62" t="s">
        <v>44</v>
      </c>
      <c r="G2" s="10" t="s">
        <v>46</v>
      </c>
    </row>
    <row r="3" spans="1:7" x14ac:dyDescent="0.25">
      <c r="B3" s="63">
        <f>[1]Fundraising!B3</f>
        <v>42622</v>
      </c>
      <c r="C3" s="12" t="s">
        <v>47</v>
      </c>
      <c r="D3" s="12" t="s">
        <v>5</v>
      </c>
      <c r="E3" s="12" t="s">
        <v>48</v>
      </c>
      <c r="F3" s="64" t="s">
        <v>49</v>
      </c>
      <c r="G3" s="12" t="s">
        <v>50</v>
      </c>
    </row>
    <row r="4" spans="1:7" x14ac:dyDescent="0.25">
      <c r="B4" s="94"/>
      <c r="C4" s="65"/>
      <c r="D4" s="65"/>
      <c r="E4" s="65"/>
      <c r="F4" s="66"/>
      <c r="G4" s="65"/>
    </row>
    <row r="5" spans="1:7" x14ac:dyDescent="0.25">
      <c r="A5" s="67"/>
      <c r="B5" s="68" t="s">
        <v>51</v>
      </c>
      <c r="C5" s="69"/>
      <c r="D5" s="70"/>
      <c r="E5" s="70"/>
      <c r="F5" s="71"/>
      <c r="G5" s="70"/>
    </row>
    <row r="6" spans="1:7" x14ac:dyDescent="0.25">
      <c r="A6" s="67"/>
      <c r="B6" s="72" t="s">
        <v>52</v>
      </c>
      <c r="C6" s="73">
        <v>0</v>
      </c>
      <c r="D6" s="74">
        <f>[1]Detail!M21</f>
        <v>1897.75</v>
      </c>
      <c r="E6" s="74">
        <f t="shared" ref="E6:E16" si="0">SUM(C6:D6)</f>
        <v>1897.75</v>
      </c>
      <c r="F6" s="75">
        <f>([1]Detail!M107)*-1</f>
        <v>-860.23</v>
      </c>
      <c r="G6" s="76">
        <f t="shared" ref="G6:G16" si="1">SUM(E6:F6)</f>
        <v>1037.52</v>
      </c>
    </row>
    <row r="7" spans="1:7" x14ac:dyDescent="0.25">
      <c r="A7" s="67"/>
      <c r="B7" s="72" t="s">
        <v>53</v>
      </c>
      <c r="C7" s="77">
        <v>0</v>
      </c>
      <c r="D7" s="74">
        <f>[1]Detail!M22</f>
        <v>0</v>
      </c>
      <c r="E7" s="78">
        <f t="shared" si="0"/>
        <v>0</v>
      </c>
      <c r="F7" s="75">
        <f>([1]Detail!M108)*-1</f>
        <v>0</v>
      </c>
      <c r="G7" s="76">
        <f t="shared" si="1"/>
        <v>0</v>
      </c>
    </row>
    <row r="8" spans="1:7" x14ac:dyDescent="0.25">
      <c r="A8" s="67"/>
      <c r="B8" s="94" t="s">
        <v>54</v>
      </c>
      <c r="C8" s="79">
        <v>0</v>
      </c>
      <c r="D8" s="74">
        <f>[1]Detail!M23</f>
        <v>0</v>
      </c>
      <c r="E8" s="80">
        <f>SUM(C8:D8)</f>
        <v>0</v>
      </c>
      <c r="F8" s="75">
        <v>0</v>
      </c>
      <c r="G8" s="76">
        <f t="shared" si="1"/>
        <v>0</v>
      </c>
    </row>
    <row r="9" spans="1:7" x14ac:dyDescent="0.25">
      <c r="A9" s="67"/>
      <c r="B9" s="94"/>
      <c r="C9" s="79">
        <v>0</v>
      </c>
      <c r="D9" s="74">
        <f>[1]Detail!M24</f>
        <v>0</v>
      </c>
      <c r="E9" s="80">
        <f t="shared" si="0"/>
        <v>0</v>
      </c>
      <c r="F9" s="75">
        <f>([1]Detail!M110)*-1</f>
        <v>0</v>
      </c>
      <c r="G9" s="76">
        <f t="shared" si="1"/>
        <v>0</v>
      </c>
    </row>
    <row r="10" spans="1:7" x14ac:dyDescent="0.25">
      <c r="A10" s="67"/>
      <c r="B10" s="72"/>
      <c r="C10" s="81">
        <v>0</v>
      </c>
      <c r="D10" s="74">
        <f>[1]Detail!M25</f>
        <v>0</v>
      </c>
      <c r="E10" s="82">
        <f t="shared" si="0"/>
        <v>0</v>
      </c>
      <c r="F10" s="75">
        <f>([1]Detail!M111)*-1</f>
        <v>0</v>
      </c>
      <c r="G10" s="76">
        <f t="shared" si="1"/>
        <v>0</v>
      </c>
    </row>
    <row r="11" spans="1:7" x14ac:dyDescent="0.25">
      <c r="A11" s="67"/>
      <c r="B11" s="83"/>
      <c r="C11" s="81">
        <v>0</v>
      </c>
      <c r="D11" s="74">
        <f>[1]Detail!M26</f>
        <v>0</v>
      </c>
      <c r="E11" s="82">
        <f t="shared" si="0"/>
        <v>0</v>
      </c>
      <c r="F11" s="75">
        <f>([1]Detail!M112)*-1</f>
        <v>0</v>
      </c>
      <c r="G11" s="76">
        <f t="shared" si="1"/>
        <v>0</v>
      </c>
    </row>
    <row r="12" spans="1:7" x14ac:dyDescent="0.25">
      <c r="A12" s="67"/>
      <c r="B12" s="83" t="s">
        <v>55</v>
      </c>
      <c r="C12" s="81">
        <v>0</v>
      </c>
      <c r="D12" s="74">
        <f>[1]Detail!M27</f>
        <v>24</v>
      </c>
      <c r="E12" s="82">
        <f t="shared" si="0"/>
        <v>24</v>
      </c>
      <c r="F12" s="75">
        <f>([1]Detail!M113)*-1</f>
        <v>0</v>
      </c>
      <c r="G12" s="76">
        <f t="shared" si="1"/>
        <v>24</v>
      </c>
    </row>
    <row r="13" spans="1:7" x14ac:dyDescent="0.25">
      <c r="A13" s="67"/>
      <c r="B13" s="83" t="s">
        <v>56</v>
      </c>
      <c r="C13" s="81">
        <v>0</v>
      </c>
      <c r="D13" s="74">
        <f>[1]Detail!M28</f>
        <v>0</v>
      </c>
      <c r="E13" s="82">
        <f t="shared" si="0"/>
        <v>0</v>
      </c>
      <c r="F13" s="75">
        <f>([1]Detail!M114)*-1</f>
        <v>0</v>
      </c>
      <c r="G13" s="76">
        <f t="shared" si="1"/>
        <v>0</v>
      </c>
    </row>
    <row r="14" spans="1:7" x14ac:dyDescent="0.25">
      <c r="A14" s="67"/>
      <c r="B14" s="83" t="s">
        <v>57</v>
      </c>
      <c r="C14" s="81">
        <v>0</v>
      </c>
      <c r="D14" s="74">
        <f>[1]Detail!M29</f>
        <v>0</v>
      </c>
      <c r="E14" s="82">
        <f t="shared" si="0"/>
        <v>0</v>
      </c>
      <c r="F14" s="75">
        <f>([1]Detail!M115)*-1</f>
        <v>0</v>
      </c>
      <c r="G14" s="76">
        <f t="shared" si="1"/>
        <v>0</v>
      </c>
    </row>
    <row r="15" spans="1:7" x14ac:dyDescent="0.25">
      <c r="A15" s="67"/>
      <c r="B15" s="83" t="s">
        <v>58</v>
      </c>
      <c r="C15" s="81">
        <v>0</v>
      </c>
      <c r="D15" s="74">
        <f>[1]Detail!M30</f>
        <v>0</v>
      </c>
      <c r="E15" s="82">
        <f t="shared" si="0"/>
        <v>0</v>
      </c>
      <c r="F15" s="75">
        <f>([1]Detail!M116)*-1</f>
        <v>0</v>
      </c>
      <c r="G15" s="76">
        <f t="shared" si="1"/>
        <v>0</v>
      </c>
    </row>
    <row r="16" spans="1:7" x14ac:dyDescent="0.25">
      <c r="A16" s="67"/>
      <c r="B16" s="84" t="s">
        <v>59</v>
      </c>
      <c r="C16" s="85">
        <f>SUM(C6:C15)</f>
        <v>0</v>
      </c>
      <c r="D16" s="34">
        <f>[1]Detail!M31</f>
        <v>1921.75</v>
      </c>
      <c r="E16" s="34">
        <f t="shared" si="0"/>
        <v>1921.75</v>
      </c>
      <c r="F16" s="86">
        <f>SUM(F6:F15)</f>
        <v>-860.23</v>
      </c>
      <c r="G16" s="87">
        <f t="shared" si="1"/>
        <v>1061.52</v>
      </c>
    </row>
    <row r="17" spans="1:7" x14ac:dyDescent="0.25">
      <c r="A17" s="67"/>
      <c r="B17" s="68" t="s">
        <v>60</v>
      </c>
      <c r="C17" s="88"/>
      <c r="D17" s="89"/>
      <c r="E17" s="89"/>
      <c r="F17" s="90"/>
      <c r="G17" s="91"/>
    </row>
    <row r="18" spans="1:7" x14ac:dyDescent="0.25">
      <c r="A18" s="67"/>
      <c r="B18" s="72" t="s">
        <v>61</v>
      </c>
      <c r="C18" s="79">
        <v>800</v>
      </c>
      <c r="D18" s="92">
        <f>[1]Detail!M45</f>
        <v>0</v>
      </c>
      <c r="E18" s="92">
        <f t="shared" ref="E18:F60" si="2">SUM(C18:D18)</f>
        <v>800</v>
      </c>
      <c r="F18" s="75">
        <f>([1]Detail!M131)*-1</f>
        <v>0</v>
      </c>
      <c r="G18" s="93">
        <f t="shared" ref="G18:G32" si="3">SUM(E18:F18)</f>
        <v>800</v>
      </c>
    </row>
    <row r="19" spans="1:7" x14ac:dyDescent="0.25">
      <c r="A19" s="67"/>
      <c r="B19" s="94" t="s">
        <v>62</v>
      </c>
      <c r="C19" s="79">
        <v>2000</v>
      </c>
      <c r="D19" s="92">
        <f>[1]Detail!M46</f>
        <v>0</v>
      </c>
      <c r="E19" s="92">
        <f t="shared" si="2"/>
        <v>2000</v>
      </c>
      <c r="F19" s="75">
        <f>([1]Detail!M132)*-1</f>
        <v>-1966.6</v>
      </c>
      <c r="G19" s="93">
        <f t="shared" si="3"/>
        <v>33.400000000000091</v>
      </c>
    </row>
    <row r="20" spans="1:7" x14ac:dyDescent="0.25">
      <c r="A20" s="67"/>
      <c r="B20" s="94" t="s">
        <v>63</v>
      </c>
      <c r="C20" s="79">
        <v>400</v>
      </c>
      <c r="D20" s="92">
        <f>[1]Detail!M47</f>
        <v>0</v>
      </c>
      <c r="E20" s="92">
        <f t="shared" si="2"/>
        <v>400</v>
      </c>
      <c r="F20" s="75">
        <f>([1]Detail!M133)*-1</f>
        <v>-400</v>
      </c>
      <c r="G20" s="93">
        <f t="shared" si="3"/>
        <v>0</v>
      </c>
    </row>
    <row r="21" spans="1:7" x14ac:dyDescent="0.25">
      <c r="A21" s="67"/>
      <c r="B21" s="94" t="s">
        <v>64</v>
      </c>
      <c r="C21" s="79">
        <v>1500</v>
      </c>
      <c r="D21" s="92">
        <f>[1]Detail!M48</f>
        <v>0</v>
      </c>
      <c r="E21" s="92">
        <f t="shared" si="2"/>
        <v>1500</v>
      </c>
      <c r="F21" s="75">
        <f>([1]Detail!M134)*-1</f>
        <v>0</v>
      </c>
      <c r="G21" s="93">
        <f t="shared" si="3"/>
        <v>1500</v>
      </c>
    </row>
    <row r="22" spans="1:7" x14ac:dyDescent="0.25">
      <c r="A22" s="67"/>
      <c r="B22" s="94" t="s">
        <v>65</v>
      </c>
      <c r="C22" s="79">
        <v>300</v>
      </c>
      <c r="D22" s="92">
        <f>[1]Detail!M49</f>
        <v>0</v>
      </c>
      <c r="E22" s="92">
        <f t="shared" si="2"/>
        <v>300</v>
      </c>
      <c r="F22" s="75">
        <f>([1]Detail!M135)*-1</f>
        <v>-33.840000000000003</v>
      </c>
      <c r="G22" s="93">
        <f t="shared" si="3"/>
        <v>266.15999999999997</v>
      </c>
    </row>
    <row r="23" spans="1:7" x14ac:dyDescent="0.25">
      <c r="A23" s="67"/>
      <c r="B23" s="94" t="s">
        <v>66</v>
      </c>
      <c r="C23" s="79">
        <v>3500</v>
      </c>
      <c r="D23" s="92">
        <f>[1]Detail!M50</f>
        <v>0</v>
      </c>
      <c r="E23" s="92">
        <f t="shared" si="2"/>
        <v>3500</v>
      </c>
      <c r="F23" s="75">
        <f>([1]Detail!M136)*-1</f>
        <v>-144.31</v>
      </c>
      <c r="G23" s="93">
        <f t="shared" si="3"/>
        <v>3355.69</v>
      </c>
    </row>
    <row r="24" spans="1:7" x14ac:dyDescent="0.25">
      <c r="A24" s="67"/>
      <c r="B24" s="94" t="s">
        <v>67</v>
      </c>
      <c r="C24" s="79">
        <v>3000</v>
      </c>
      <c r="D24" s="92">
        <f>[1]Detail!M51</f>
        <v>0</v>
      </c>
      <c r="E24" s="92">
        <f t="shared" si="2"/>
        <v>3000</v>
      </c>
      <c r="F24" s="75">
        <f>([1]Detail!M137)*-1</f>
        <v>-2000</v>
      </c>
      <c r="G24" s="93">
        <f t="shared" si="3"/>
        <v>1000</v>
      </c>
    </row>
    <row r="25" spans="1:7" x14ac:dyDescent="0.25">
      <c r="A25" s="67"/>
      <c r="B25" s="94" t="s">
        <v>68</v>
      </c>
      <c r="C25" s="79">
        <v>0</v>
      </c>
      <c r="D25" s="92">
        <f>[1]Detail!M52</f>
        <v>0</v>
      </c>
      <c r="E25" s="92">
        <f t="shared" si="2"/>
        <v>0</v>
      </c>
      <c r="F25" s="75">
        <f>([1]Detail!M138)*-1</f>
        <v>0</v>
      </c>
      <c r="G25" s="93">
        <f t="shared" si="3"/>
        <v>0</v>
      </c>
    </row>
    <row r="26" spans="1:7" x14ac:dyDescent="0.25">
      <c r="A26" s="67"/>
      <c r="B26" s="72" t="s">
        <v>69</v>
      </c>
      <c r="C26" s="79">
        <v>80</v>
      </c>
      <c r="D26" s="92">
        <f>[1]Detail!M53</f>
        <v>0</v>
      </c>
      <c r="E26" s="92">
        <f t="shared" si="2"/>
        <v>80</v>
      </c>
      <c r="F26" s="75">
        <f>([1]Detail!M139)*-1</f>
        <v>0</v>
      </c>
      <c r="G26" s="93">
        <f t="shared" si="3"/>
        <v>80</v>
      </c>
    </row>
    <row r="27" spans="1:7" x14ac:dyDescent="0.25">
      <c r="A27" s="67"/>
      <c r="B27" s="83" t="s">
        <v>70</v>
      </c>
      <c r="C27" s="79">
        <v>0</v>
      </c>
      <c r="D27" s="92">
        <f>[1]Detail!M54</f>
        <v>0</v>
      </c>
      <c r="E27" s="92">
        <f t="shared" si="2"/>
        <v>0</v>
      </c>
      <c r="F27" s="75">
        <f>([1]Detail!M140)*-1</f>
        <v>-376.06</v>
      </c>
      <c r="G27" s="93">
        <f t="shared" si="3"/>
        <v>-376.06</v>
      </c>
    </row>
    <row r="28" spans="1:7" x14ac:dyDescent="0.25">
      <c r="A28" s="67"/>
      <c r="B28" s="83" t="s">
        <v>71</v>
      </c>
      <c r="C28" s="79">
        <v>0</v>
      </c>
      <c r="D28" s="92">
        <f>[1]Detail!M55</f>
        <v>0</v>
      </c>
      <c r="E28" s="92">
        <f t="shared" si="2"/>
        <v>0</v>
      </c>
      <c r="F28" s="75">
        <f>([1]Detail!M141)*-1</f>
        <v>0</v>
      </c>
      <c r="G28" s="93">
        <f t="shared" si="3"/>
        <v>0</v>
      </c>
    </row>
    <row r="29" spans="1:7" x14ac:dyDescent="0.25">
      <c r="A29" s="67"/>
      <c r="B29" s="83" t="s">
        <v>72</v>
      </c>
      <c r="C29" s="79">
        <v>0</v>
      </c>
      <c r="D29" s="92">
        <f>[1]Detail!M56</f>
        <v>0</v>
      </c>
      <c r="E29" s="92">
        <f t="shared" si="2"/>
        <v>0</v>
      </c>
      <c r="F29" s="75">
        <f>([1]Detail!M142)*-1</f>
        <v>0</v>
      </c>
      <c r="G29" s="93">
        <f t="shared" si="3"/>
        <v>0</v>
      </c>
    </row>
    <row r="30" spans="1:7" x14ac:dyDescent="0.25">
      <c r="A30" s="67"/>
      <c r="B30" s="83" t="s">
        <v>73</v>
      </c>
      <c r="C30" s="79">
        <v>0</v>
      </c>
      <c r="D30" s="92">
        <f>[1]Detail!M57</f>
        <v>0</v>
      </c>
      <c r="E30" s="92">
        <f t="shared" si="2"/>
        <v>0</v>
      </c>
      <c r="F30" s="75">
        <f>([1]Detail!M143)*-1</f>
        <v>0</v>
      </c>
      <c r="G30" s="93">
        <f t="shared" si="3"/>
        <v>0</v>
      </c>
    </row>
    <row r="31" spans="1:7" x14ac:dyDescent="0.25">
      <c r="A31" s="67"/>
      <c r="B31" s="83" t="s">
        <v>74</v>
      </c>
      <c r="C31" s="79">
        <v>0</v>
      </c>
      <c r="D31" s="92">
        <f>[1]Detail!M58</f>
        <v>0</v>
      </c>
      <c r="E31" s="92">
        <f t="shared" si="2"/>
        <v>0</v>
      </c>
      <c r="F31" s="75">
        <f>([1]Detail!M144)*-1</f>
        <v>0</v>
      </c>
      <c r="G31" s="93">
        <f t="shared" si="3"/>
        <v>0</v>
      </c>
    </row>
    <row r="32" spans="1:7" x14ac:dyDescent="0.25">
      <c r="A32" s="67"/>
      <c r="B32" s="84" t="s">
        <v>75</v>
      </c>
      <c r="C32" s="85">
        <f>SUM(C18:C31)</f>
        <v>11580</v>
      </c>
      <c r="D32" s="34">
        <f>[1]Detail!M59</f>
        <v>0</v>
      </c>
      <c r="E32" s="34">
        <f t="shared" si="2"/>
        <v>11580</v>
      </c>
      <c r="F32" s="86">
        <f>SUM(F18:F31)</f>
        <v>-4920.8100000000004</v>
      </c>
      <c r="G32" s="87">
        <f t="shared" si="3"/>
        <v>6659.19</v>
      </c>
    </row>
    <row r="33" spans="1:7" x14ac:dyDescent="0.25">
      <c r="A33" s="67"/>
      <c r="B33" s="68" t="s">
        <v>76</v>
      </c>
      <c r="C33" s="88"/>
      <c r="D33" s="89"/>
      <c r="E33" s="90"/>
      <c r="F33" s="90"/>
      <c r="G33" s="91"/>
    </row>
    <row r="34" spans="1:7" x14ac:dyDescent="0.25">
      <c r="A34" s="67"/>
      <c r="B34" s="94" t="s">
        <v>77</v>
      </c>
      <c r="C34" s="95">
        <v>1500</v>
      </c>
      <c r="D34" s="92">
        <f>[1]Detail!M61</f>
        <v>0</v>
      </c>
      <c r="E34" s="92">
        <f t="shared" si="2"/>
        <v>1500</v>
      </c>
      <c r="F34" s="75">
        <f>-250+-206.99+-226.69+-60.99+-34+-42.78</f>
        <v>-821.45</v>
      </c>
      <c r="G34" s="93">
        <f>SUM(E34:F34)</f>
        <v>678.55</v>
      </c>
    </row>
    <row r="35" spans="1:7" x14ac:dyDescent="0.25">
      <c r="A35" s="67"/>
      <c r="B35" s="94" t="s">
        <v>78</v>
      </c>
      <c r="C35" s="95">
        <v>1000</v>
      </c>
      <c r="D35" s="92">
        <f>[1]Detail!M62</f>
        <v>0</v>
      </c>
      <c r="E35" s="92">
        <f t="shared" si="2"/>
        <v>1000</v>
      </c>
      <c r="F35" s="75">
        <v>-1000</v>
      </c>
      <c r="G35" s="93">
        <f>SUM(E35:F35)</f>
        <v>0</v>
      </c>
    </row>
    <row r="36" spans="1:7" x14ac:dyDescent="0.25">
      <c r="A36" s="67"/>
      <c r="B36" s="94" t="s">
        <v>79</v>
      </c>
      <c r="C36" s="95">
        <v>0</v>
      </c>
      <c r="D36" s="92">
        <f>[1]Detail!M63</f>
        <v>0</v>
      </c>
      <c r="E36" s="92">
        <f t="shared" si="2"/>
        <v>0</v>
      </c>
      <c r="F36" s="92">
        <f t="shared" si="2"/>
        <v>0</v>
      </c>
      <c r="G36" s="93">
        <f>SUM(E36:F36)</f>
        <v>0</v>
      </c>
    </row>
    <row r="37" spans="1:7" x14ac:dyDescent="0.25">
      <c r="A37" s="67"/>
      <c r="B37" s="94" t="s">
        <v>80</v>
      </c>
      <c r="C37" s="96">
        <v>0</v>
      </c>
      <c r="D37" s="92">
        <f>[1]Detail!M64</f>
        <v>0</v>
      </c>
      <c r="E37" s="92">
        <f t="shared" si="2"/>
        <v>0</v>
      </c>
      <c r="F37" s="92">
        <f t="shared" si="2"/>
        <v>0</v>
      </c>
      <c r="G37" s="93">
        <f>SUM(E37:F37)</f>
        <v>0</v>
      </c>
    </row>
    <row r="38" spans="1:7" x14ac:dyDescent="0.25">
      <c r="A38" s="67"/>
      <c r="B38" s="84" t="s">
        <v>81</v>
      </c>
      <c r="C38" s="85">
        <f>SUM(C34:C37)</f>
        <v>2500</v>
      </c>
      <c r="D38" s="85">
        <f>SUM(D34:D37)</f>
        <v>0</v>
      </c>
      <c r="E38" s="85">
        <f>SUM(E34:E37)</f>
        <v>2500</v>
      </c>
      <c r="F38" s="85">
        <f>SUM(F34:F37)</f>
        <v>-1821.45</v>
      </c>
      <c r="G38" s="87">
        <f>SUM(E38:F38)</f>
        <v>678.55</v>
      </c>
    </row>
    <row r="39" spans="1:7" x14ac:dyDescent="0.25">
      <c r="A39" s="67"/>
      <c r="B39" s="68" t="s">
        <v>82</v>
      </c>
      <c r="C39" s="69"/>
      <c r="D39" s="97"/>
      <c r="E39" s="97"/>
      <c r="F39" s="98"/>
      <c r="G39" s="99"/>
    </row>
    <row r="40" spans="1:7" x14ac:dyDescent="0.25">
      <c r="A40" s="67"/>
      <c r="B40" s="94" t="s">
        <v>83</v>
      </c>
      <c r="C40" s="73">
        <v>0</v>
      </c>
      <c r="D40" s="74">
        <f>[1]Detail!M67</f>
        <v>0</v>
      </c>
      <c r="E40" s="74">
        <f t="shared" si="2"/>
        <v>0</v>
      </c>
      <c r="F40" s="75">
        <f>([1]Detail!M153)*-1</f>
        <v>0</v>
      </c>
      <c r="G40" s="100">
        <f>SUM(E40:F40)</f>
        <v>0</v>
      </c>
    </row>
    <row r="41" spans="1:7" x14ac:dyDescent="0.25">
      <c r="A41" s="67"/>
      <c r="B41" s="72" t="s">
        <v>84</v>
      </c>
      <c r="C41" s="73">
        <v>200</v>
      </c>
      <c r="D41" s="74">
        <f>[1]Detail!M68</f>
        <v>0</v>
      </c>
      <c r="E41" s="74">
        <f t="shared" si="2"/>
        <v>200</v>
      </c>
      <c r="F41" s="75">
        <f>([1]Detail!M154)*-1</f>
        <v>0</v>
      </c>
      <c r="G41" s="100"/>
    </row>
    <row r="42" spans="1:7" x14ac:dyDescent="0.25">
      <c r="A42" s="67"/>
      <c r="B42" s="72" t="s">
        <v>85</v>
      </c>
      <c r="C42" s="73">
        <v>0</v>
      </c>
      <c r="D42" s="74">
        <f>[1]Detail!M69</f>
        <v>18.48</v>
      </c>
      <c r="E42" s="74">
        <f t="shared" si="2"/>
        <v>18.48</v>
      </c>
      <c r="F42" s="75">
        <f>([1]Detail!M155)*-1</f>
        <v>-5.18</v>
      </c>
      <c r="G42" s="100"/>
    </row>
    <row r="43" spans="1:7" x14ac:dyDescent="0.25">
      <c r="A43" s="67"/>
      <c r="B43" s="72" t="s">
        <v>86</v>
      </c>
      <c r="C43" s="73">
        <v>100</v>
      </c>
      <c r="D43" s="74">
        <f>[1]Detail!M70</f>
        <v>0</v>
      </c>
      <c r="E43" s="74">
        <f t="shared" si="2"/>
        <v>100</v>
      </c>
      <c r="F43" s="75">
        <f>([1]Detail!M156)*-1</f>
        <v>-115.5</v>
      </c>
      <c r="G43" s="100"/>
    </row>
    <row r="44" spans="1:7" x14ac:dyDescent="0.25">
      <c r="A44" s="67"/>
      <c r="B44" s="83" t="s">
        <v>87</v>
      </c>
      <c r="C44" s="73">
        <v>0</v>
      </c>
      <c r="D44" s="74">
        <f>[1]Detail!M71</f>
        <v>0</v>
      </c>
      <c r="E44" s="74">
        <f t="shared" si="2"/>
        <v>0</v>
      </c>
      <c r="F44" s="75">
        <f>([1]Detail!M157)*-1</f>
        <v>0</v>
      </c>
      <c r="G44" s="100">
        <f>SUM(E44:F44)</f>
        <v>0</v>
      </c>
    </row>
    <row r="45" spans="1:7" x14ac:dyDescent="0.25">
      <c r="A45" s="67"/>
      <c r="B45" s="83" t="s">
        <v>88</v>
      </c>
      <c r="C45" s="101">
        <v>0</v>
      </c>
      <c r="D45" s="74">
        <f>[1]Detail!M72</f>
        <v>0</v>
      </c>
      <c r="E45" s="74">
        <f t="shared" si="2"/>
        <v>0</v>
      </c>
      <c r="F45" s="75">
        <f>([1]Detail!M158)*-1</f>
        <v>0</v>
      </c>
      <c r="G45" s="100">
        <f>SUM(E45:F45)</f>
        <v>0</v>
      </c>
    </row>
    <row r="46" spans="1:7" x14ac:dyDescent="0.25">
      <c r="A46" s="102"/>
      <c r="B46" s="83" t="s">
        <v>89</v>
      </c>
      <c r="C46" s="103">
        <v>0</v>
      </c>
      <c r="D46" s="104">
        <f>[1]Detail!M70</f>
        <v>0</v>
      </c>
      <c r="E46" s="74">
        <f t="shared" si="2"/>
        <v>0</v>
      </c>
      <c r="F46" s="75">
        <f>([1]Detail!M159)*-1</f>
        <v>0</v>
      </c>
      <c r="G46" s="105">
        <f>SUM(E46:F46)</f>
        <v>0</v>
      </c>
    </row>
    <row r="47" spans="1:7" x14ac:dyDescent="0.25">
      <c r="A47" s="67"/>
      <c r="B47" s="84" t="s">
        <v>90</v>
      </c>
      <c r="C47" s="85">
        <f>SUM(C40:C46)</f>
        <v>300</v>
      </c>
      <c r="D47" s="34">
        <f>SUM(D40:D46)</f>
        <v>18.48</v>
      </c>
      <c r="E47" s="34">
        <f>SUM(E40:E46)</f>
        <v>318.48</v>
      </c>
      <c r="F47" s="34">
        <f>SUM(F40:F46)</f>
        <v>-120.68</v>
      </c>
      <c r="G47" s="87">
        <f>SUM(E47:F47)</f>
        <v>197.8</v>
      </c>
    </row>
    <row r="48" spans="1:7" x14ac:dyDescent="0.25">
      <c r="A48" s="67"/>
      <c r="B48" s="68" t="s">
        <v>91</v>
      </c>
      <c r="C48" s="69"/>
      <c r="D48" s="97"/>
      <c r="E48" s="97"/>
      <c r="F48" s="98"/>
      <c r="G48" s="99"/>
    </row>
    <row r="49" spans="1:7" x14ac:dyDescent="0.25">
      <c r="A49" s="67"/>
      <c r="B49" s="94" t="s">
        <v>92</v>
      </c>
      <c r="C49" s="73">
        <v>0</v>
      </c>
      <c r="D49" s="74">
        <f>[1]Detail!M76</f>
        <v>0</v>
      </c>
      <c r="E49" s="74">
        <f t="shared" si="2"/>
        <v>0</v>
      </c>
      <c r="F49" s="75">
        <f>([1]Detail!M162)*-1</f>
        <v>0</v>
      </c>
      <c r="G49" s="100">
        <f t="shared" ref="G49:G62" si="4">SUM(E49:F49)</f>
        <v>0</v>
      </c>
    </row>
    <row r="50" spans="1:7" x14ac:dyDescent="0.25">
      <c r="A50" s="67"/>
      <c r="B50" s="72" t="s">
        <v>93</v>
      </c>
      <c r="C50" s="77">
        <v>300</v>
      </c>
      <c r="D50" s="74">
        <f>[1]Detail!M77</f>
        <v>0</v>
      </c>
      <c r="E50" s="74">
        <f t="shared" si="2"/>
        <v>300</v>
      </c>
      <c r="F50" s="75">
        <f>([1]Detail!M163)*-1</f>
        <v>-50</v>
      </c>
      <c r="G50" s="100">
        <f t="shared" si="4"/>
        <v>250</v>
      </c>
    </row>
    <row r="51" spans="1:7" x14ac:dyDescent="0.25">
      <c r="A51" s="67"/>
      <c r="B51" s="72" t="s">
        <v>94</v>
      </c>
      <c r="C51" s="77">
        <v>400</v>
      </c>
      <c r="D51" s="74">
        <f>[1]Detail!M78</f>
        <v>0</v>
      </c>
      <c r="E51" s="74">
        <f t="shared" si="2"/>
        <v>400</v>
      </c>
      <c r="F51" s="75">
        <f>([1]Detail!M164)*-1</f>
        <v>0</v>
      </c>
      <c r="G51" s="100">
        <f t="shared" si="4"/>
        <v>400</v>
      </c>
    </row>
    <row r="52" spans="1:7" x14ac:dyDescent="0.25">
      <c r="A52" s="67"/>
      <c r="B52" s="72" t="s">
        <v>95</v>
      </c>
      <c r="C52" s="77">
        <v>75</v>
      </c>
      <c r="D52" s="74">
        <f>[1]Detail!M79</f>
        <v>0</v>
      </c>
      <c r="E52" s="74">
        <f t="shared" si="2"/>
        <v>75</v>
      </c>
      <c r="F52" s="75">
        <f>([1]Detail!M165)*-1</f>
        <v>0</v>
      </c>
      <c r="G52" s="100">
        <f t="shared" si="4"/>
        <v>75</v>
      </c>
    </row>
    <row r="53" spans="1:7" x14ac:dyDescent="0.25">
      <c r="A53" s="67"/>
      <c r="B53" s="72" t="s">
        <v>96</v>
      </c>
      <c r="C53" s="77">
        <v>3500</v>
      </c>
      <c r="D53" s="74">
        <f>[1]Detail!M80</f>
        <v>0</v>
      </c>
      <c r="E53" s="74">
        <f t="shared" si="2"/>
        <v>3500</v>
      </c>
      <c r="F53" s="75">
        <f>([1]Detail!M166)*-1</f>
        <v>-500</v>
      </c>
      <c r="G53" s="100">
        <f t="shared" si="4"/>
        <v>3000</v>
      </c>
    </row>
    <row r="54" spans="1:7" x14ac:dyDescent="0.25">
      <c r="A54" s="67"/>
      <c r="B54" s="72" t="s">
        <v>97</v>
      </c>
      <c r="C54" s="77">
        <v>0</v>
      </c>
      <c r="D54" s="74">
        <f>[1]Detail!M81</f>
        <v>0</v>
      </c>
      <c r="E54" s="74">
        <f t="shared" si="2"/>
        <v>0</v>
      </c>
      <c r="F54" s="75">
        <f>([1]Detail!M167)*-1</f>
        <v>0</v>
      </c>
      <c r="G54" s="100">
        <f t="shared" si="4"/>
        <v>0</v>
      </c>
    </row>
    <row r="55" spans="1:7" x14ac:dyDescent="0.25">
      <c r="A55" s="102"/>
      <c r="B55" s="72" t="s">
        <v>98</v>
      </c>
      <c r="C55" s="77">
        <v>150</v>
      </c>
      <c r="D55" s="74">
        <f>[1]Detail!M82</f>
        <v>0</v>
      </c>
      <c r="E55" s="74">
        <f t="shared" si="2"/>
        <v>150</v>
      </c>
      <c r="F55" s="75">
        <f>([1]Detail!M168)*-1</f>
        <v>0</v>
      </c>
      <c r="G55" s="100">
        <f t="shared" si="4"/>
        <v>150</v>
      </c>
    </row>
    <row r="56" spans="1:7" x14ac:dyDescent="0.25">
      <c r="B56" s="94" t="s">
        <v>99</v>
      </c>
      <c r="C56" s="77">
        <v>50</v>
      </c>
      <c r="D56" s="74">
        <f>[1]Detail!M83</f>
        <v>0</v>
      </c>
      <c r="E56" s="74">
        <f t="shared" si="2"/>
        <v>50</v>
      </c>
      <c r="F56" s="75">
        <f>([1]Detail!M169)*-1</f>
        <v>0</v>
      </c>
      <c r="G56" s="100">
        <f t="shared" si="4"/>
        <v>50</v>
      </c>
    </row>
    <row r="57" spans="1:7" x14ac:dyDescent="0.25">
      <c r="B57" s="72" t="s">
        <v>100</v>
      </c>
      <c r="C57" s="77">
        <v>500</v>
      </c>
      <c r="D57" s="74">
        <f>[1]Detail!M84</f>
        <v>0</v>
      </c>
      <c r="E57" s="74">
        <f t="shared" si="2"/>
        <v>500</v>
      </c>
      <c r="F57" s="75">
        <f>([1]Detail!M170)*-1</f>
        <v>0</v>
      </c>
      <c r="G57" s="100">
        <f t="shared" si="4"/>
        <v>500</v>
      </c>
    </row>
    <row r="58" spans="1:7" x14ac:dyDescent="0.25">
      <c r="B58" s="72" t="s">
        <v>101</v>
      </c>
      <c r="C58" s="77">
        <v>235</v>
      </c>
      <c r="D58" s="74">
        <f>[1]Detail!M85</f>
        <v>0</v>
      </c>
      <c r="E58" s="74">
        <f t="shared" si="2"/>
        <v>235</v>
      </c>
      <c r="F58" s="75">
        <f>([1]Detail!M171)*-1</f>
        <v>0</v>
      </c>
      <c r="G58" s="100">
        <f t="shared" si="4"/>
        <v>235</v>
      </c>
    </row>
    <row r="59" spans="1:7" x14ac:dyDescent="0.25">
      <c r="B59" s="72" t="s">
        <v>102</v>
      </c>
      <c r="C59" s="77">
        <v>100</v>
      </c>
      <c r="D59" s="74">
        <f>[1]Detail!M86</f>
        <v>0</v>
      </c>
      <c r="E59" s="74">
        <f t="shared" si="2"/>
        <v>100</v>
      </c>
      <c r="F59" s="75">
        <f>([1]Detail!M172)*-1</f>
        <v>0</v>
      </c>
      <c r="G59" s="100">
        <f t="shared" si="4"/>
        <v>100</v>
      </c>
    </row>
    <row r="60" spans="1:7" x14ac:dyDescent="0.25">
      <c r="B60" s="72" t="s">
        <v>103</v>
      </c>
      <c r="C60" s="77">
        <v>500</v>
      </c>
      <c r="D60" s="74">
        <f>[1]Detail!M87</f>
        <v>0</v>
      </c>
      <c r="E60" s="74">
        <f t="shared" si="2"/>
        <v>500</v>
      </c>
      <c r="F60" s="75">
        <f>([1]Detail!M173)*-1</f>
        <v>0</v>
      </c>
      <c r="G60" s="100">
        <f t="shared" si="4"/>
        <v>500</v>
      </c>
    </row>
    <row r="61" spans="1:7" x14ac:dyDescent="0.25">
      <c r="B61" s="84" t="s">
        <v>104</v>
      </c>
      <c r="C61" s="85">
        <f>SUM(C49:C60)</f>
        <v>5810</v>
      </c>
      <c r="D61" s="85">
        <f>SUM(D49:D60)</f>
        <v>0</v>
      </c>
      <c r="E61" s="85">
        <f>SUM(E49:E60)</f>
        <v>5810</v>
      </c>
      <c r="F61" s="85">
        <f>SUM(F49:F60)</f>
        <v>-550</v>
      </c>
      <c r="G61" s="85">
        <f>SUM(G49:G60)</f>
        <v>5260</v>
      </c>
    </row>
    <row r="62" spans="1:7" ht="15.75" thickBot="1" x14ac:dyDescent="0.3">
      <c r="B62" s="106" t="s">
        <v>105</v>
      </c>
      <c r="C62" s="107">
        <f>C16+C32+C38+C47+C61</f>
        <v>20190</v>
      </c>
      <c r="D62" s="107">
        <f>D16+D32+D38+D47+D61</f>
        <v>1940.23</v>
      </c>
      <c r="E62" s="107">
        <f>E16+E32+E38+E47+E61</f>
        <v>22130.23</v>
      </c>
      <c r="F62" s="107">
        <f>F16+F32+F38+F47+F61</f>
        <v>-8273.1700000000019</v>
      </c>
      <c r="G62" s="108">
        <f t="shared" si="4"/>
        <v>13857.059999999998</v>
      </c>
    </row>
    <row r="63" spans="1:7" ht="15.75" thickTop="1" x14ac:dyDescent="0.25"/>
    <row r="64" spans="1:7" x14ac:dyDescent="0.25">
      <c r="C64" s="38"/>
      <c r="D64" s="57"/>
    </row>
    <row r="65" spans="3:3" x14ac:dyDescent="0.25">
      <c r="C65" s="38"/>
    </row>
    <row r="66" spans="3:3" x14ac:dyDescent="0.25">
      <c r="C66" s="38"/>
    </row>
    <row r="67" spans="3:3" x14ac:dyDescent="0.25">
      <c r="C67" s="38"/>
    </row>
    <row r="68" spans="3:3" x14ac:dyDescent="0.25">
      <c r="C68" s="38"/>
    </row>
    <row r="69" spans="3:3" x14ac:dyDescent="0.25">
      <c r="C69" s="38"/>
    </row>
  </sheetData>
  <pageMargins left="0.7" right="0.7" top="0.75" bottom="0.75" header="0.3" footer="0.3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 B. Davis</dc:creator>
  <cp:lastModifiedBy>Taj B. Davis</cp:lastModifiedBy>
  <cp:lastPrinted>2017-04-11T12:31:45Z</cp:lastPrinted>
  <dcterms:created xsi:type="dcterms:W3CDTF">2017-04-06T13:58:06Z</dcterms:created>
  <dcterms:modified xsi:type="dcterms:W3CDTF">2017-04-11T12:41:34Z</dcterms:modified>
</cp:coreProperties>
</file>